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0" windowWidth="21440" windowHeight="17680" activeTab="0"/>
  </bookViews>
  <sheets>
    <sheet name="武田" sheetId="1" r:id="rId1"/>
    <sheet name="武田（その２）" sheetId="2" r:id="rId2"/>
  </sheets>
  <definedNames/>
  <calcPr fullCalcOnLoad="1"/>
</workbook>
</file>

<file path=xl/sharedStrings.xml><?xml version="1.0" encoding="utf-8"?>
<sst xmlns="http://schemas.openxmlformats.org/spreadsheetml/2006/main" count="84" uniqueCount="47">
  <si>
    <t>前期の営業利益（営業外収支調整後）を入力</t>
  </si>
  <si>
    <t>前期FCF</t>
  </si>
  <si>
    <t>予想成長率</t>
  </si>
  <si>
    <t>自分で考えたものを入力。20％以上の楽観的な予測を用いないこと</t>
  </si>
  <si>
    <t>割引率</t>
  </si>
  <si>
    <t>→</t>
  </si>
  <si>
    <t>7％〜10％が妥当</t>
  </si>
  <si>
    <t>事業価値</t>
  </si>
  <si>
    <t>FCF現在価値の合計</t>
  </si>
  <si>
    <t>余裕現金・投資等</t>
  </si>
  <si>
    <t>→</t>
  </si>
  <si>
    <t>四季報、決算書などより入力</t>
  </si>
  <si>
    <t>有利子負債</t>
  </si>
  <si>
    <t>→</t>
  </si>
  <si>
    <t>非事業用資産</t>
  </si>
  <si>
    <t>余裕現金・投資等−有利子負債</t>
  </si>
  <si>
    <t>企業価値</t>
  </si>
  <si>
    <t>事業価値＋非事業用資産</t>
  </si>
  <si>
    <t>発行済株式数</t>
  </si>
  <si>
    <t>千株　→</t>
  </si>
  <si>
    <t>四季報、ヤフーファイナンスなどより入力</t>
  </si>
  <si>
    <t>理論株価</t>
  </si>
  <si>
    <t>円</t>
  </si>
  <si>
    <t>企業価値÷発行済株式数</t>
  </si>
  <si>
    <t>割引率を用いて現在価値に割り引く</t>
  </si>
  <si>
    <t>企業価値計算シート（ＤＣＦ法）</t>
  </si>
  <si>
    <t>（標記のない単位は100万円）</t>
  </si>
  <si>
    <t>武田薬品工業</t>
  </si>
  <si>
    <t>2012.3〜</t>
  </si>
  <si>
    <t>合計</t>
  </si>
  <si>
    <t>FCF概算予測</t>
  </si>
  <si>
    <t>FCF現在価値</t>
  </si>
  <si>
    <t>→</t>
  </si>
  <si>
    <t>5年目までは予想成長率での成長が続き、6年目以降は無成長と仮定</t>
  </si>
  <si>
    <t>→</t>
  </si>
  <si>
    <t>→</t>
  </si>
  <si>
    <t>調整前期営業利益</t>
  </si>
  <si>
    <t>自動計算（調整前期営業利益 × 0.6）</t>
  </si>
  <si>
    <t>2012.3〜</t>
  </si>
  <si>
    <t>→</t>
  </si>
  <si>
    <t>5年目までは予想成長率での成長が続き、6年目以降は無成長と仮定</t>
  </si>
  <si>
    <t>→</t>
  </si>
  <si>
    <t>→</t>
  </si>
  <si>
    <t>→</t>
  </si>
  <si>
    <t>→</t>
  </si>
  <si>
    <t>→</t>
  </si>
  <si>
    <t>→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</si>
</sst>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.0_ ;[Red]\-#,##0.0\ "/>
    <numFmt numFmtId="179" formatCode="0.0%"/>
    <numFmt numFmtId="180" formatCode="0.0_ "/>
    <numFmt numFmtId="181" formatCode="#,##0_ "/>
    <numFmt numFmtId="182" formatCode="yyyy"/>
    <numFmt numFmtId="183" formatCode="#,##0.0_ "/>
    <numFmt numFmtId="184" formatCode="#,##0.0;[Red]\-#,##0.0"/>
    <numFmt numFmtId="185" formatCode="&quot;US$&quot;#,##0.00;[Red]\-&quot;US$&quot;#,##0.00"/>
    <numFmt numFmtId="186" formatCode="\$#,##0.00;[Red]\-\$#,##0.00"/>
    <numFmt numFmtId="187" formatCode="0_ "/>
    <numFmt numFmtId="188" formatCode="#,##0_);\(#,##0\)"/>
    <numFmt numFmtId="189" formatCode="#,##0;&quot;△ &quot;#,##0"/>
    <numFmt numFmtId="190" formatCode="0.0;&quot;△ &quot;0.0"/>
    <numFmt numFmtId="191" formatCode="0;&quot;△ &quot;0"/>
    <numFmt numFmtId="192" formatCode="#,##0.0;&quot;△ &quot;#,##0.0"/>
    <numFmt numFmtId="193" formatCode="0.0_);[Red]\(0.0\)"/>
    <numFmt numFmtId="194" formatCode="0_);[Red]\(0\)"/>
    <numFmt numFmtId="195" formatCode="#,##0.0_);[Red]\(#,##0.0\)"/>
    <numFmt numFmtId="196" formatCode="#,##0.0_);\(#,##0.0\)"/>
    <numFmt numFmtId="197" formatCode="0.00_ "/>
    <numFmt numFmtId="198" formatCode="#,##0.0"/>
    <numFmt numFmtId="199" formatCode="#,##0.000;[Red]\-#,##0.000"/>
    <numFmt numFmtId="200" formatCode="0;&quot;▲ &quot;0"/>
    <numFmt numFmtId="201" formatCode="0.0;&quot;▲ &quot;0.0"/>
    <numFmt numFmtId="202" formatCode="#,##0;&quot;▲ &quot;#,##0"/>
    <numFmt numFmtId="203" formatCode="0_ ;[Red]\-0\ "/>
    <numFmt numFmtId="204" formatCode="#,##0.0;&quot;▲ &quot;#,##0.0"/>
    <numFmt numFmtId="205" formatCode="#,##0.000_ ;[Red]\-#,##0.000\ "/>
    <numFmt numFmtId="206" formatCode="#,##0.0000_ ;[Red]\-#,##0.0000\ "/>
    <numFmt numFmtId="207" formatCode="0.000%"/>
    <numFmt numFmtId="208" formatCode="0.0000000000000000%"/>
    <numFmt numFmtId="209" formatCode="#,##0.00_ "/>
  </numFmts>
  <fonts count="9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6"/>
      <name val="Osaka"/>
      <family val="3"/>
    </font>
    <font>
      <b/>
      <sz val="12"/>
      <color indexed="12"/>
      <name val="Osaka"/>
      <family val="3"/>
    </font>
    <font>
      <b/>
      <sz val="12"/>
      <color indexed="21"/>
      <name val="Osaka"/>
      <family val="3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38" fontId="0" fillId="2" borderId="0" xfId="17" applyFill="1" applyAlignment="1">
      <alignment/>
    </xf>
    <xf numFmtId="0" fontId="0" fillId="2" borderId="2" xfId="0" applyFill="1" applyBorder="1" applyAlignment="1">
      <alignment/>
    </xf>
    <xf numFmtId="38" fontId="0" fillId="2" borderId="2" xfId="17" applyFill="1" applyBorder="1" applyAlignment="1">
      <alignment/>
    </xf>
    <xf numFmtId="38" fontId="0" fillId="3" borderId="2" xfId="17" applyFill="1" applyBorder="1" applyAlignment="1">
      <alignment/>
    </xf>
    <xf numFmtId="0" fontId="0" fillId="2" borderId="0" xfId="0" applyFill="1" applyBorder="1" applyAlignment="1">
      <alignment/>
    </xf>
    <xf numFmtId="38" fontId="0" fillId="2" borderId="0" xfId="17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/>
    </xf>
    <xf numFmtId="38" fontId="0" fillId="0" borderId="1" xfId="17" applyBorder="1" applyAlignment="1">
      <alignment/>
    </xf>
    <xf numFmtId="0" fontId="0" fillId="3" borderId="1" xfId="0" applyFill="1" applyBorder="1" applyAlignment="1">
      <alignment/>
    </xf>
    <xf numFmtId="9" fontId="0" fillId="0" borderId="1" xfId="0" applyNumberFormat="1" applyBorder="1" applyAlignment="1">
      <alignment/>
    </xf>
    <xf numFmtId="38" fontId="0" fillId="3" borderId="2" xfId="0" applyNumberFormat="1" applyFill="1" applyBorder="1" applyAlignment="1">
      <alignment/>
    </xf>
    <xf numFmtId="38" fontId="0" fillId="2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38" fontId="0" fillId="4" borderId="1" xfId="17" applyFill="1" applyBorder="1" applyAlignment="1">
      <alignment/>
    </xf>
    <xf numFmtId="38" fontId="0" fillId="2" borderId="1" xfId="17" applyFill="1" applyBorder="1" applyAlignment="1">
      <alignment/>
    </xf>
    <xf numFmtId="0" fontId="0" fillId="5" borderId="1" xfId="0" applyFill="1" applyBorder="1" applyAlignment="1">
      <alignment/>
    </xf>
    <xf numFmtId="38" fontId="0" fillId="5" borderId="1" xfId="0" applyNumberFormat="1" applyFill="1" applyBorder="1" applyAlignment="1">
      <alignment/>
    </xf>
    <xf numFmtId="0" fontId="0" fillId="5" borderId="1" xfId="0" applyFont="1" applyFill="1" applyBorder="1" applyAlignment="1">
      <alignment/>
    </xf>
    <xf numFmtId="3" fontId="0" fillId="0" borderId="1" xfId="0" applyNumberFormat="1" applyBorder="1" applyAlignment="1">
      <alignment/>
    </xf>
    <xf numFmtId="38" fontId="0" fillId="5" borderId="1" xfId="17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26</xdr:row>
      <xdr:rowOff>0</xdr:rowOff>
    </xdr:from>
    <xdr:to>
      <xdr:col>1</xdr:col>
      <xdr:colOff>914400</xdr:colOff>
      <xdr:row>26</xdr:row>
      <xdr:rowOff>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333375" y="5191125"/>
          <a:ext cx="923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Osaka"/>
              <a:ea typeface="Osaka"/>
              <a:cs typeface="Osaka"/>
            </a:rPr>
            <a:t>予想成長率10％で成長</a:t>
          </a:r>
        </a:p>
      </xdr:txBody>
    </xdr:sp>
    <xdr:clientData/>
  </xdr:twoCellAnchor>
  <xdr:twoCellAnchor>
    <xdr:from>
      <xdr:col>0</xdr:col>
      <xdr:colOff>333375</xdr:colOff>
      <xdr:row>26</xdr:row>
      <xdr:rowOff>0</xdr:rowOff>
    </xdr:from>
    <xdr:to>
      <xdr:col>1</xdr:col>
      <xdr:colOff>1047750</xdr:colOff>
      <xdr:row>26</xdr:row>
      <xdr:rowOff>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333375" y="5191125"/>
          <a:ext cx="1057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8080"/>
              </a:solidFill>
              <a:latin typeface="Osaka"/>
              <a:ea typeface="Osaka"/>
              <a:cs typeface="Osaka"/>
            </a:rPr>
            <a:t>割引率7％で現在価値に</a:t>
          </a:r>
        </a:p>
      </xdr:txBody>
    </xdr:sp>
    <xdr:clientData/>
  </xdr:twoCellAnchor>
  <xdr:twoCellAnchor>
    <xdr:from>
      <xdr:col>2</xdr:col>
      <xdr:colOff>209550</xdr:colOff>
      <xdr:row>26</xdr:row>
      <xdr:rowOff>0</xdr:rowOff>
    </xdr:from>
    <xdr:to>
      <xdr:col>3</xdr:col>
      <xdr:colOff>228600</xdr:colOff>
      <xdr:row>26</xdr:row>
      <xdr:rowOff>0</xdr:rowOff>
    </xdr:to>
    <xdr:sp>
      <xdr:nvSpPr>
        <xdr:cNvPr id="3" name="TextBox 14"/>
        <xdr:cNvSpPr txBox="1">
          <a:spLocks noChangeArrowheads="1"/>
        </xdr:cNvSpPr>
      </xdr:nvSpPr>
      <xdr:spPr>
        <a:xfrm>
          <a:off x="2038350" y="519112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Osaka"/>
              <a:ea typeface="Osaka"/>
              <a:cs typeface="Osaka"/>
            </a:rPr>
            <a:t>予想成長率10％で成長</a:t>
          </a:r>
        </a:p>
      </xdr:txBody>
    </xdr:sp>
    <xdr:clientData/>
  </xdr:twoCellAnchor>
  <xdr:twoCellAnchor>
    <xdr:from>
      <xdr:col>2</xdr:col>
      <xdr:colOff>752475</xdr:colOff>
      <xdr:row>26</xdr:row>
      <xdr:rowOff>0</xdr:rowOff>
    </xdr:from>
    <xdr:to>
      <xdr:col>3</xdr:col>
      <xdr:colOff>895350</xdr:colOff>
      <xdr:row>26</xdr:row>
      <xdr:rowOff>0</xdr:rowOff>
    </xdr:to>
    <xdr:sp>
      <xdr:nvSpPr>
        <xdr:cNvPr id="4" name="TextBox 15"/>
        <xdr:cNvSpPr txBox="1">
          <a:spLocks noChangeArrowheads="1"/>
        </xdr:cNvSpPr>
      </xdr:nvSpPr>
      <xdr:spPr>
        <a:xfrm>
          <a:off x="2581275" y="5191125"/>
          <a:ext cx="1247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8080"/>
              </a:solidFill>
              <a:latin typeface="Osaka"/>
              <a:ea typeface="Osaka"/>
              <a:cs typeface="Osaka"/>
            </a:rPr>
            <a:t>割引率7％で現在価値に</a:t>
          </a:r>
        </a:p>
      </xdr:txBody>
    </xdr:sp>
    <xdr:clientData/>
  </xdr:twoCellAnchor>
  <xdr:twoCellAnchor>
    <xdr:from>
      <xdr:col>5</xdr:col>
      <xdr:colOff>847725</xdr:colOff>
      <xdr:row>26</xdr:row>
      <xdr:rowOff>0</xdr:rowOff>
    </xdr:from>
    <xdr:to>
      <xdr:col>8</xdr:col>
      <xdr:colOff>47625</xdr:colOff>
      <xdr:row>26</xdr:row>
      <xdr:rowOff>0</xdr:rowOff>
    </xdr:to>
    <xdr:sp>
      <xdr:nvSpPr>
        <xdr:cNvPr id="5" name="TextBox 23"/>
        <xdr:cNvSpPr txBox="1">
          <a:spLocks noChangeArrowheads="1"/>
        </xdr:cNvSpPr>
      </xdr:nvSpPr>
      <xdr:spPr>
        <a:xfrm>
          <a:off x="5991225" y="5191125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8080"/>
              </a:solidFill>
              <a:latin typeface="Osaka"/>
              <a:ea typeface="Osaka"/>
              <a:cs typeface="Osaka"/>
            </a:rPr>
            <a:t>5年目のFCFを割引率（資本コスト）7％で割る</a:t>
          </a:r>
        </a:p>
      </xdr:txBody>
    </xdr:sp>
    <xdr:clientData/>
  </xdr:twoCellAnchor>
  <xdr:twoCellAnchor>
    <xdr:from>
      <xdr:col>6</xdr:col>
      <xdr:colOff>809625</xdr:colOff>
      <xdr:row>26</xdr:row>
      <xdr:rowOff>0</xdr:rowOff>
    </xdr:from>
    <xdr:to>
      <xdr:col>8</xdr:col>
      <xdr:colOff>38100</xdr:colOff>
      <xdr:row>26</xdr:row>
      <xdr:rowOff>0</xdr:rowOff>
    </xdr:to>
    <xdr:sp>
      <xdr:nvSpPr>
        <xdr:cNvPr id="6" name="TextBox 24"/>
        <xdr:cNvSpPr txBox="1">
          <a:spLocks noChangeArrowheads="1"/>
        </xdr:cNvSpPr>
      </xdr:nvSpPr>
      <xdr:spPr>
        <a:xfrm>
          <a:off x="7058025" y="5191125"/>
          <a:ext cx="143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8080"/>
              </a:solidFill>
              <a:latin typeface="Osaka"/>
              <a:ea typeface="Osaka"/>
              <a:cs typeface="Osaka"/>
            </a:rPr>
            <a:t>割引率7％で現在価値に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26</xdr:row>
      <xdr:rowOff>0</xdr:rowOff>
    </xdr:from>
    <xdr:to>
      <xdr:col>1</xdr:col>
      <xdr:colOff>914400</xdr:colOff>
      <xdr:row>26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33375" y="5191125"/>
          <a:ext cx="923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Osaka"/>
              <a:ea typeface="Osaka"/>
              <a:cs typeface="Osaka"/>
            </a:rPr>
            <a:t>予想成長率10％で成長</a:t>
          </a:r>
        </a:p>
      </xdr:txBody>
    </xdr:sp>
    <xdr:clientData/>
  </xdr:twoCellAnchor>
  <xdr:twoCellAnchor>
    <xdr:from>
      <xdr:col>0</xdr:col>
      <xdr:colOff>333375</xdr:colOff>
      <xdr:row>26</xdr:row>
      <xdr:rowOff>0</xdr:rowOff>
    </xdr:from>
    <xdr:to>
      <xdr:col>1</xdr:col>
      <xdr:colOff>1047750</xdr:colOff>
      <xdr:row>26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33375" y="5191125"/>
          <a:ext cx="1057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8080"/>
              </a:solidFill>
              <a:latin typeface="Osaka"/>
              <a:ea typeface="Osaka"/>
              <a:cs typeface="Osaka"/>
            </a:rPr>
            <a:t>割引率7％で現在価値に</a:t>
          </a:r>
        </a:p>
      </xdr:txBody>
    </xdr:sp>
    <xdr:clientData/>
  </xdr:twoCellAnchor>
  <xdr:twoCellAnchor>
    <xdr:from>
      <xdr:col>2</xdr:col>
      <xdr:colOff>209550</xdr:colOff>
      <xdr:row>26</xdr:row>
      <xdr:rowOff>0</xdr:rowOff>
    </xdr:from>
    <xdr:to>
      <xdr:col>3</xdr:col>
      <xdr:colOff>228600</xdr:colOff>
      <xdr:row>26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038350" y="519112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Osaka"/>
              <a:ea typeface="Osaka"/>
              <a:cs typeface="Osaka"/>
            </a:rPr>
            <a:t>予想成長率10％で成長</a:t>
          </a:r>
        </a:p>
      </xdr:txBody>
    </xdr:sp>
    <xdr:clientData/>
  </xdr:twoCellAnchor>
  <xdr:twoCellAnchor>
    <xdr:from>
      <xdr:col>2</xdr:col>
      <xdr:colOff>752475</xdr:colOff>
      <xdr:row>26</xdr:row>
      <xdr:rowOff>0</xdr:rowOff>
    </xdr:from>
    <xdr:to>
      <xdr:col>3</xdr:col>
      <xdr:colOff>895350</xdr:colOff>
      <xdr:row>26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581275" y="5191125"/>
          <a:ext cx="1247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8080"/>
              </a:solidFill>
              <a:latin typeface="Osaka"/>
              <a:ea typeface="Osaka"/>
              <a:cs typeface="Osaka"/>
            </a:rPr>
            <a:t>割引率7％で現在価値に</a:t>
          </a:r>
        </a:p>
      </xdr:txBody>
    </xdr:sp>
    <xdr:clientData/>
  </xdr:twoCellAnchor>
  <xdr:twoCellAnchor>
    <xdr:from>
      <xdr:col>5</xdr:col>
      <xdr:colOff>847725</xdr:colOff>
      <xdr:row>26</xdr:row>
      <xdr:rowOff>0</xdr:rowOff>
    </xdr:from>
    <xdr:to>
      <xdr:col>8</xdr:col>
      <xdr:colOff>47625</xdr:colOff>
      <xdr:row>26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991225" y="5191125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8080"/>
              </a:solidFill>
              <a:latin typeface="Osaka"/>
              <a:ea typeface="Osaka"/>
              <a:cs typeface="Osaka"/>
            </a:rPr>
            <a:t>5年目のFCFを割引率（資本コスト）7％で割る</a:t>
          </a:r>
        </a:p>
      </xdr:txBody>
    </xdr:sp>
    <xdr:clientData/>
  </xdr:twoCellAnchor>
  <xdr:twoCellAnchor>
    <xdr:from>
      <xdr:col>6</xdr:col>
      <xdr:colOff>809625</xdr:colOff>
      <xdr:row>26</xdr:row>
      <xdr:rowOff>0</xdr:rowOff>
    </xdr:from>
    <xdr:to>
      <xdr:col>8</xdr:col>
      <xdr:colOff>38100</xdr:colOff>
      <xdr:row>26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058025" y="5191125"/>
          <a:ext cx="143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8080"/>
              </a:solidFill>
              <a:latin typeface="Osaka"/>
              <a:ea typeface="Osaka"/>
              <a:cs typeface="Osaka"/>
            </a:rPr>
            <a:t>割引率7％で現在価値に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C26" sqref="C26"/>
    </sheetView>
  </sheetViews>
  <sheetFormatPr defaultColWidth="11.19921875" defaultRowHeight="15"/>
  <cols>
    <col min="1" max="1" width="3.59765625" style="0" customWidth="1"/>
    <col min="2" max="2" width="15.59765625" style="0" customWidth="1"/>
    <col min="3" max="9" width="11.59765625" style="0" customWidth="1"/>
    <col min="10" max="10" width="3.59765625" style="0" customWidth="1"/>
  </cols>
  <sheetData>
    <row r="1" spans="1:10" ht="15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>
      <c r="A2" s="1"/>
      <c r="B2" s="1"/>
      <c r="C2" s="1"/>
      <c r="D2" s="1"/>
      <c r="E2" s="1" t="s">
        <v>25</v>
      </c>
      <c r="F2" s="1"/>
      <c r="G2" s="1"/>
      <c r="H2" s="1"/>
      <c r="I2" s="1"/>
      <c r="J2" s="1"/>
    </row>
    <row r="3" spans="1:10" ht="15.75">
      <c r="A3" s="1"/>
      <c r="B3" s="1"/>
      <c r="C3" s="1"/>
      <c r="D3" s="1"/>
      <c r="E3" s="1"/>
      <c r="F3" s="1"/>
      <c r="G3" s="1"/>
      <c r="H3" s="1"/>
      <c r="I3" s="2" t="s">
        <v>26</v>
      </c>
      <c r="J3" s="1"/>
    </row>
    <row r="4" spans="1:10" ht="15.75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/>
      <c r="J4" s="1"/>
    </row>
    <row r="5" spans="1:10" ht="15.75">
      <c r="A5" s="1"/>
      <c r="B5" s="3" t="s">
        <v>27</v>
      </c>
      <c r="C5" s="3">
        <v>2007.3</v>
      </c>
      <c r="D5" s="3">
        <v>2008.3</v>
      </c>
      <c r="E5" s="3">
        <v>2009.3</v>
      </c>
      <c r="F5" s="3">
        <v>2010.3</v>
      </c>
      <c r="G5" s="3">
        <v>2011.3</v>
      </c>
      <c r="H5" s="4" t="s">
        <v>28</v>
      </c>
      <c r="I5" s="5" t="s">
        <v>29</v>
      </c>
      <c r="J5" s="1"/>
    </row>
    <row r="6" spans="1:10" ht="15.75">
      <c r="A6" s="1"/>
      <c r="B6" s="1" t="s">
        <v>30</v>
      </c>
      <c r="C6" s="6">
        <f>C13*(1+$C14)</f>
        <v>297995.28</v>
      </c>
      <c r="D6" s="6">
        <f>C6*(1+$C14)</f>
        <v>327794.8080000001</v>
      </c>
      <c r="E6" s="6">
        <f>D6*(1+$C14)</f>
        <v>360574.2888000001</v>
      </c>
      <c r="F6" s="6">
        <f>E6*(1+$C14)</f>
        <v>396631.7176800001</v>
      </c>
      <c r="G6" s="6">
        <f>F6*(1+$C14)</f>
        <v>436294.8894480002</v>
      </c>
      <c r="H6" s="6">
        <f>G6/C15</f>
        <v>6232784.1349714305</v>
      </c>
      <c r="I6" s="1"/>
      <c r="J6" s="1"/>
    </row>
    <row r="7" spans="1:10" ht="15.75">
      <c r="A7" s="1"/>
      <c r="B7" s="7" t="s">
        <v>31</v>
      </c>
      <c r="C7" s="8">
        <f aca="true" t="shared" si="0" ref="C7:H7">C6/(1+$C15)^C4</f>
        <v>278500.261682243</v>
      </c>
      <c r="D7" s="8">
        <f t="shared" si="0"/>
        <v>286308.68023408164</v>
      </c>
      <c r="E7" s="8">
        <f t="shared" si="0"/>
        <v>294336.02640886896</v>
      </c>
      <c r="F7" s="8">
        <f t="shared" si="0"/>
        <v>302588.43836425786</v>
      </c>
      <c r="G7" s="8">
        <f t="shared" si="0"/>
        <v>311072.2263557791</v>
      </c>
      <c r="H7" s="8">
        <f t="shared" si="0"/>
        <v>4153167.2410651413</v>
      </c>
      <c r="I7" s="9">
        <f>SUM(C7:H7)</f>
        <v>5625972.874110372</v>
      </c>
      <c r="J7" s="1"/>
    </row>
    <row r="8" spans="1:10" ht="15.75">
      <c r="A8" s="1"/>
      <c r="B8" s="10"/>
      <c r="C8" s="11"/>
      <c r="D8" s="11"/>
      <c r="E8" s="11"/>
      <c r="F8" s="11"/>
      <c r="G8" s="11"/>
      <c r="H8" s="11"/>
      <c r="I8" s="11"/>
      <c r="J8" s="1"/>
    </row>
    <row r="9" spans="1:10" ht="15.75">
      <c r="A9" s="1"/>
      <c r="B9" s="10"/>
      <c r="C9" s="1" t="s">
        <v>30</v>
      </c>
      <c r="D9" s="12" t="s">
        <v>32</v>
      </c>
      <c r="E9" s="1" t="s">
        <v>33</v>
      </c>
      <c r="F9" s="11"/>
      <c r="G9" s="11"/>
      <c r="H9" s="11"/>
      <c r="I9" s="11"/>
      <c r="J9" s="1"/>
    </row>
    <row r="10" spans="1:10" ht="15.75">
      <c r="A10" s="1"/>
      <c r="B10" s="1"/>
      <c r="C10" s="1" t="s">
        <v>31</v>
      </c>
      <c r="D10" s="12" t="s">
        <v>34</v>
      </c>
      <c r="E10" s="1" t="s">
        <v>24</v>
      </c>
      <c r="F10" s="1"/>
      <c r="G10" s="1"/>
      <c r="H10" s="1"/>
      <c r="I10" s="1"/>
      <c r="J10" s="1"/>
    </row>
    <row r="11" spans="1:10" ht="15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5.75">
      <c r="A12" s="1"/>
      <c r="B12" s="13" t="s">
        <v>36</v>
      </c>
      <c r="C12" s="14">
        <v>451508</v>
      </c>
      <c r="D12" s="12" t="s">
        <v>35</v>
      </c>
      <c r="E12" s="1" t="s">
        <v>0</v>
      </c>
      <c r="F12" s="1"/>
      <c r="G12" s="1"/>
      <c r="H12" s="1"/>
      <c r="I12" s="1"/>
      <c r="J12" s="1"/>
    </row>
    <row r="13" spans="1:10" ht="15.75">
      <c r="A13" s="1"/>
      <c r="B13" s="13" t="s">
        <v>1</v>
      </c>
      <c r="C13" s="11">
        <f>C12*0.6</f>
        <v>270904.8</v>
      </c>
      <c r="D13" s="1"/>
      <c r="E13" s="1" t="s">
        <v>37</v>
      </c>
      <c r="F13" s="1"/>
      <c r="G13" s="1"/>
      <c r="H13" s="1"/>
      <c r="I13" s="1"/>
      <c r="J13" s="1"/>
    </row>
    <row r="14" spans="1:10" ht="15.75">
      <c r="A14" s="1"/>
      <c r="B14" s="15" t="s">
        <v>2</v>
      </c>
      <c r="C14" s="16">
        <v>0.1</v>
      </c>
      <c r="D14" s="12" t="s">
        <v>35</v>
      </c>
      <c r="E14" s="1" t="s">
        <v>3</v>
      </c>
      <c r="F14" s="1"/>
      <c r="G14" s="1"/>
      <c r="H14" s="1"/>
      <c r="I14" s="1"/>
      <c r="J14" s="1"/>
    </row>
    <row r="15" spans="1:10" ht="15.75">
      <c r="A15" s="1"/>
      <c r="B15" s="15" t="s">
        <v>4</v>
      </c>
      <c r="C15" s="16">
        <v>0.07</v>
      </c>
      <c r="D15" s="12" t="s">
        <v>5</v>
      </c>
      <c r="E15" s="10" t="s">
        <v>6</v>
      </c>
      <c r="F15" s="1"/>
      <c r="G15" s="1"/>
      <c r="H15" s="1"/>
      <c r="I15" s="1"/>
      <c r="J15" s="1"/>
    </row>
    <row r="16" spans="1:10" ht="15.75">
      <c r="A16" s="1"/>
      <c r="B16" s="15" t="s">
        <v>7</v>
      </c>
      <c r="C16" s="17">
        <f>I7</f>
        <v>5625972.874110372</v>
      </c>
      <c r="D16" s="1"/>
      <c r="E16" s="10" t="s">
        <v>8</v>
      </c>
      <c r="F16" s="1"/>
      <c r="G16" s="1"/>
      <c r="H16" s="1"/>
      <c r="I16" s="1"/>
      <c r="J16" s="1"/>
    </row>
    <row r="17" spans="1:10" ht="15.75">
      <c r="A17" s="1"/>
      <c r="B17" s="13"/>
      <c r="C17" s="18"/>
      <c r="D17" s="1"/>
      <c r="E17" s="10"/>
      <c r="F17" s="1"/>
      <c r="G17" s="1"/>
      <c r="H17" s="1"/>
      <c r="I17" s="1"/>
      <c r="J17" s="1"/>
    </row>
    <row r="18" spans="1:10" ht="15.75">
      <c r="A18" s="1"/>
      <c r="B18" s="19" t="s">
        <v>9</v>
      </c>
      <c r="C18" s="14">
        <v>2229042</v>
      </c>
      <c r="D18" s="12" t="s">
        <v>10</v>
      </c>
      <c r="E18" s="1" t="s">
        <v>11</v>
      </c>
      <c r="F18" s="1"/>
      <c r="G18" s="1"/>
      <c r="H18" s="1"/>
      <c r="I18" s="1"/>
      <c r="J18" s="1"/>
    </row>
    <row r="19" spans="1:10" ht="15.75">
      <c r="A19" s="1"/>
      <c r="B19" s="19" t="s">
        <v>12</v>
      </c>
      <c r="C19" s="14">
        <v>5446</v>
      </c>
      <c r="D19" s="12" t="s">
        <v>13</v>
      </c>
      <c r="E19" s="1" t="s">
        <v>11</v>
      </c>
      <c r="F19" s="1"/>
      <c r="G19" s="1"/>
      <c r="H19" s="1"/>
      <c r="I19" s="1"/>
      <c r="J19" s="1"/>
    </row>
    <row r="20" spans="1:10" ht="15.75">
      <c r="A20" s="1"/>
      <c r="B20" s="19" t="s">
        <v>14</v>
      </c>
      <c r="C20" s="20">
        <f>C18-C19</f>
        <v>2223596</v>
      </c>
      <c r="D20" s="12"/>
      <c r="E20" s="1" t="s">
        <v>15</v>
      </c>
      <c r="F20" s="1"/>
      <c r="G20" s="1"/>
      <c r="H20" s="1"/>
      <c r="I20" s="1"/>
      <c r="J20" s="1"/>
    </row>
    <row r="21" spans="1:10" ht="15.75">
      <c r="A21" s="1"/>
      <c r="B21" s="13"/>
      <c r="C21" s="21"/>
      <c r="D21" s="12"/>
      <c r="E21" s="1"/>
      <c r="F21" s="1"/>
      <c r="G21" s="1"/>
      <c r="H21" s="1"/>
      <c r="I21" s="1"/>
      <c r="J21" s="1"/>
    </row>
    <row r="22" spans="1:10" ht="15.75">
      <c r="A22" s="1"/>
      <c r="B22" s="22" t="s">
        <v>16</v>
      </c>
      <c r="C22" s="23">
        <f>C16+C20</f>
        <v>7849568.874110372</v>
      </c>
      <c r="D22" s="1"/>
      <c r="E22" s="10" t="s">
        <v>17</v>
      </c>
      <c r="F22" s="1"/>
      <c r="G22" s="1"/>
      <c r="H22" s="1"/>
      <c r="I22" s="1"/>
      <c r="J22" s="1"/>
    </row>
    <row r="23" spans="1:10" ht="15.75">
      <c r="A23" s="1"/>
      <c r="B23" s="24" t="s">
        <v>18</v>
      </c>
      <c r="C23" s="25">
        <v>889272</v>
      </c>
      <c r="D23" s="1" t="s">
        <v>19</v>
      </c>
      <c r="E23" s="1" t="s">
        <v>20</v>
      </c>
      <c r="F23" s="1"/>
      <c r="G23" s="1"/>
      <c r="H23" s="1"/>
      <c r="I23" s="1"/>
      <c r="J23" s="1"/>
    </row>
    <row r="24" spans="1:10" ht="15.75">
      <c r="A24" s="1"/>
      <c r="B24" s="24" t="s">
        <v>21</v>
      </c>
      <c r="C24" s="26">
        <f>C22/C23*1000</f>
        <v>8826.960563371355</v>
      </c>
      <c r="D24" s="1" t="s">
        <v>22</v>
      </c>
      <c r="E24" s="10" t="s">
        <v>23</v>
      </c>
      <c r="F24" s="1"/>
      <c r="G24" s="1"/>
      <c r="H24" s="1"/>
      <c r="I24" s="1"/>
      <c r="J24" s="1"/>
    </row>
    <row r="25" spans="1:10" ht="15.75">
      <c r="A25" s="1"/>
      <c r="B25" s="1"/>
      <c r="C25" s="1"/>
      <c r="D25" s="1"/>
      <c r="E25" s="1"/>
      <c r="F25" s="1"/>
      <c r="G25" s="1"/>
      <c r="H25" s="1"/>
      <c r="I25" s="1"/>
      <c r="J25" s="1"/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C26" sqref="C26"/>
    </sheetView>
  </sheetViews>
  <sheetFormatPr defaultColWidth="11.19921875" defaultRowHeight="15"/>
  <cols>
    <col min="1" max="1" width="3.59765625" style="0" customWidth="1"/>
    <col min="2" max="2" width="15.59765625" style="0" customWidth="1"/>
    <col min="3" max="9" width="11.59765625" style="0" customWidth="1"/>
    <col min="10" max="10" width="3.59765625" style="0" customWidth="1"/>
  </cols>
  <sheetData>
    <row r="1" spans="1:10" ht="15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>
      <c r="A2" s="1"/>
      <c r="B2" s="1"/>
      <c r="C2" s="1"/>
      <c r="D2" s="1"/>
      <c r="E2" s="1" t="s">
        <v>25</v>
      </c>
      <c r="F2" s="1"/>
      <c r="G2" s="1"/>
      <c r="H2" s="1"/>
      <c r="I2" s="1"/>
      <c r="J2" s="1"/>
    </row>
    <row r="3" spans="1:10" ht="15.75">
      <c r="A3" s="1"/>
      <c r="B3" s="1"/>
      <c r="C3" s="1"/>
      <c r="D3" s="1"/>
      <c r="E3" s="1"/>
      <c r="F3" s="1"/>
      <c r="G3" s="1"/>
      <c r="H3" s="1"/>
      <c r="I3" s="2" t="s">
        <v>26</v>
      </c>
      <c r="J3" s="1"/>
    </row>
    <row r="4" spans="1:10" ht="15.75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/>
      <c r="J4" s="1"/>
    </row>
    <row r="5" spans="1:10" ht="15.75">
      <c r="A5" s="1"/>
      <c r="B5" s="3" t="s">
        <v>27</v>
      </c>
      <c r="C5" s="3">
        <v>2007.3</v>
      </c>
      <c r="D5" s="3">
        <v>2008.3</v>
      </c>
      <c r="E5" s="3">
        <v>2009.3</v>
      </c>
      <c r="F5" s="3">
        <v>2010.3</v>
      </c>
      <c r="G5" s="3">
        <v>2011.3</v>
      </c>
      <c r="H5" s="4" t="s">
        <v>38</v>
      </c>
      <c r="I5" s="5" t="s">
        <v>29</v>
      </c>
      <c r="J5" s="1"/>
    </row>
    <row r="6" spans="1:10" ht="15.75">
      <c r="A6" s="1"/>
      <c r="B6" s="1" t="s">
        <v>30</v>
      </c>
      <c r="C6" s="6">
        <f>C13*(1+$C14)</f>
        <v>311540.51999999996</v>
      </c>
      <c r="D6" s="6">
        <f>C6*(1+$C14)</f>
        <v>358271.59799999994</v>
      </c>
      <c r="E6" s="6">
        <f>D6*(1+$C14)</f>
        <v>412012.3376999999</v>
      </c>
      <c r="F6" s="6">
        <f>E6*(1+$C14)</f>
        <v>473814.1883549999</v>
      </c>
      <c r="G6" s="6">
        <f>F6*(1+$C14)</f>
        <v>544886.3166082498</v>
      </c>
      <c r="H6" s="6">
        <f>G6/C15</f>
        <v>9081438.610137496</v>
      </c>
      <c r="I6" s="1"/>
      <c r="J6" s="1"/>
    </row>
    <row r="7" spans="1:10" ht="15.75">
      <c r="A7" s="1"/>
      <c r="B7" s="7" t="s">
        <v>31</v>
      </c>
      <c r="C7" s="8">
        <f aca="true" t="shared" si="0" ref="C7:H7">C6/(1+$C15)^C4</f>
        <v>293906.15094339615</v>
      </c>
      <c r="D7" s="8">
        <f t="shared" si="0"/>
        <v>318860.4467782128</v>
      </c>
      <c r="E7" s="8">
        <f t="shared" si="0"/>
        <v>345933.50358013646</v>
      </c>
      <c r="F7" s="8">
        <f t="shared" si="0"/>
        <v>375305.2161482612</v>
      </c>
      <c r="G7" s="8">
        <f t="shared" si="0"/>
        <v>407170.75336839654</v>
      </c>
      <c r="H7" s="8">
        <f t="shared" si="0"/>
        <v>6402055.870572272</v>
      </c>
      <c r="I7" s="9">
        <f>SUM(C7:H7)</f>
        <v>8143231.941390675</v>
      </c>
      <c r="J7" s="1"/>
    </row>
    <row r="8" spans="1:10" ht="15.75">
      <c r="A8" s="1"/>
      <c r="B8" s="10"/>
      <c r="C8" s="11"/>
      <c r="D8" s="11"/>
      <c r="E8" s="11"/>
      <c r="F8" s="11"/>
      <c r="G8" s="11"/>
      <c r="H8" s="11"/>
      <c r="I8" s="11"/>
      <c r="J8" s="1"/>
    </row>
    <row r="9" spans="1:10" ht="15.75">
      <c r="A9" s="1"/>
      <c r="B9" s="10"/>
      <c r="C9" s="1" t="s">
        <v>30</v>
      </c>
      <c r="D9" s="12" t="s">
        <v>39</v>
      </c>
      <c r="E9" s="1" t="s">
        <v>40</v>
      </c>
      <c r="F9" s="11"/>
      <c r="G9" s="11"/>
      <c r="H9" s="11"/>
      <c r="I9" s="11"/>
      <c r="J9" s="1"/>
    </row>
    <row r="10" spans="1:10" ht="15.75">
      <c r="A10" s="1"/>
      <c r="B10" s="1"/>
      <c r="C10" s="1" t="s">
        <v>31</v>
      </c>
      <c r="D10" s="12" t="s">
        <v>41</v>
      </c>
      <c r="E10" s="1" t="s">
        <v>24</v>
      </c>
      <c r="F10" s="1"/>
      <c r="G10" s="1"/>
      <c r="H10" s="1"/>
      <c r="I10" s="1"/>
      <c r="J10" s="1"/>
    </row>
    <row r="11" spans="1:10" ht="15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5.75">
      <c r="A12" s="1"/>
      <c r="B12" s="13" t="s">
        <v>36</v>
      </c>
      <c r="C12" s="14">
        <v>451508</v>
      </c>
      <c r="D12" s="12" t="s">
        <v>42</v>
      </c>
      <c r="E12" s="1" t="s">
        <v>0</v>
      </c>
      <c r="F12" s="1"/>
      <c r="G12" s="1"/>
      <c r="H12" s="1"/>
      <c r="I12" s="1"/>
      <c r="J12" s="1"/>
    </row>
    <row r="13" spans="1:10" ht="15.75">
      <c r="A13" s="1"/>
      <c r="B13" s="13" t="s">
        <v>1</v>
      </c>
      <c r="C13" s="11">
        <f>C12*0.6</f>
        <v>270904.8</v>
      </c>
      <c r="D13" s="1"/>
      <c r="E13" s="1" t="s">
        <v>37</v>
      </c>
      <c r="F13" s="1"/>
      <c r="G13" s="1"/>
      <c r="H13" s="1"/>
      <c r="I13" s="1"/>
      <c r="J13" s="1"/>
    </row>
    <row r="14" spans="1:10" ht="15.75">
      <c r="A14" s="1"/>
      <c r="B14" s="15" t="s">
        <v>2</v>
      </c>
      <c r="C14" s="16">
        <v>0.15</v>
      </c>
      <c r="D14" s="12" t="s">
        <v>43</v>
      </c>
      <c r="E14" s="1" t="s">
        <v>3</v>
      </c>
      <c r="F14" s="1"/>
      <c r="G14" s="1"/>
      <c r="H14" s="1"/>
      <c r="I14" s="1"/>
      <c r="J14" s="1"/>
    </row>
    <row r="15" spans="1:10" ht="15.75">
      <c r="A15" s="1"/>
      <c r="B15" s="15" t="s">
        <v>4</v>
      </c>
      <c r="C15" s="16">
        <v>0.06</v>
      </c>
      <c r="D15" s="12" t="s">
        <v>44</v>
      </c>
      <c r="E15" s="10" t="s">
        <v>6</v>
      </c>
      <c r="F15" s="1"/>
      <c r="G15" s="1"/>
      <c r="H15" s="1"/>
      <c r="I15" s="1"/>
      <c r="J15" s="1"/>
    </row>
    <row r="16" spans="1:10" ht="15.75">
      <c r="A16" s="1"/>
      <c r="B16" s="15" t="s">
        <v>7</v>
      </c>
      <c r="C16" s="17">
        <f>I7</f>
        <v>8143231.941390675</v>
      </c>
      <c r="D16" s="1"/>
      <c r="E16" s="10" t="s">
        <v>8</v>
      </c>
      <c r="F16" s="1"/>
      <c r="G16" s="1"/>
      <c r="H16" s="1"/>
      <c r="I16" s="1"/>
      <c r="J16" s="1"/>
    </row>
    <row r="17" spans="1:10" ht="15.75">
      <c r="A17" s="1"/>
      <c r="B17" s="13"/>
      <c r="C17" s="18"/>
      <c r="D17" s="1"/>
      <c r="E17" s="10"/>
      <c r="F17" s="1"/>
      <c r="G17" s="1"/>
      <c r="H17" s="1"/>
      <c r="I17" s="1"/>
      <c r="J17" s="1"/>
    </row>
    <row r="18" spans="1:10" ht="15.75">
      <c r="A18" s="1"/>
      <c r="B18" s="19" t="s">
        <v>9</v>
      </c>
      <c r="C18" s="14">
        <v>2229042</v>
      </c>
      <c r="D18" s="12" t="s">
        <v>45</v>
      </c>
      <c r="E18" s="1" t="s">
        <v>11</v>
      </c>
      <c r="F18" s="1"/>
      <c r="G18" s="1"/>
      <c r="H18" s="1"/>
      <c r="I18" s="1"/>
      <c r="J18" s="1"/>
    </row>
    <row r="19" spans="1:10" ht="15.75">
      <c r="A19" s="1"/>
      <c r="B19" s="19" t="s">
        <v>12</v>
      </c>
      <c r="C19" s="14">
        <v>5446</v>
      </c>
      <c r="D19" s="12" t="s">
        <v>46</v>
      </c>
      <c r="E19" s="1" t="s">
        <v>11</v>
      </c>
      <c r="F19" s="1"/>
      <c r="G19" s="1"/>
      <c r="H19" s="1"/>
      <c r="I19" s="1"/>
      <c r="J19" s="1"/>
    </row>
    <row r="20" spans="1:10" ht="15.75">
      <c r="A20" s="1"/>
      <c r="B20" s="19" t="s">
        <v>14</v>
      </c>
      <c r="C20" s="20">
        <f>C18-C19</f>
        <v>2223596</v>
      </c>
      <c r="D20" s="12"/>
      <c r="E20" s="1" t="s">
        <v>15</v>
      </c>
      <c r="F20" s="1"/>
      <c r="G20" s="1"/>
      <c r="H20" s="1"/>
      <c r="I20" s="1"/>
      <c r="J20" s="1"/>
    </row>
    <row r="21" spans="1:10" ht="15.75">
      <c r="A21" s="1"/>
      <c r="B21" s="13"/>
      <c r="C21" s="21"/>
      <c r="D21" s="12"/>
      <c r="E21" s="1"/>
      <c r="F21" s="1"/>
      <c r="G21" s="1"/>
      <c r="H21" s="1"/>
      <c r="I21" s="1"/>
      <c r="J21" s="1"/>
    </row>
    <row r="22" spans="1:10" ht="15.75">
      <c r="A22" s="1"/>
      <c r="B22" s="22" t="s">
        <v>16</v>
      </c>
      <c r="C22" s="23">
        <f>C16+C20</f>
        <v>10366827.941390675</v>
      </c>
      <c r="D22" s="1"/>
      <c r="E22" s="10" t="s">
        <v>17</v>
      </c>
      <c r="F22" s="1"/>
      <c r="G22" s="1"/>
      <c r="H22" s="1"/>
      <c r="I22" s="1"/>
      <c r="J22" s="1"/>
    </row>
    <row r="23" spans="1:10" ht="15.75">
      <c r="A23" s="1"/>
      <c r="B23" s="24" t="s">
        <v>18</v>
      </c>
      <c r="C23" s="25">
        <v>889272</v>
      </c>
      <c r="D23" s="1" t="s">
        <v>19</v>
      </c>
      <c r="E23" s="1" t="s">
        <v>20</v>
      </c>
      <c r="F23" s="1"/>
      <c r="G23" s="1"/>
      <c r="H23" s="1"/>
      <c r="I23" s="1"/>
      <c r="J23" s="1"/>
    </row>
    <row r="24" spans="1:10" ht="15.75">
      <c r="A24" s="1"/>
      <c r="B24" s="24" t="s">
        <v>21</v>
      </c>
      <c r="C24" s="26">
        <f>C22/C23*1000</f>
        <v>11657.656983904446</v>
      </c>
      <c r="D24" s="1" t="s">
        <v>22</v>
      </c>
      <c r="E24" s="10" t="s">
        <v>23</v>
      </c>
      <c r="F24" s="1"/>
      <c r="G24" s="1"/>
      <c r="H24" s="1"/>
      <c r="I24" s="1"/>
      <c r="J24" s="1"/>
    </row>
    <row r="25" spans="1:10" ht="15.75">
      <c r="A25" s="1"/>
      <c r="B25" s="1"/>
      <c r="C25" s="1"/>
      <c r="D25" s="1"/>
      <c r="E25" s="1"/>
      <c r="F25" s="1"/>
      <c r="G25" s="1"/>
      <c r="H25" s="1"/>
      <c r="I25" s="1"/>
      <c r="J25" s="1"/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Shiro Konda</dc:creator>
  <cp:keywords/>
  <dc:description/>
  <cp:lastModifiedBy>Shiro Konda</cp:lastModifiedBy>
  <dcterms:created xsi:type="dcterms:W3CDTF">2006-10-25T00:29:16Z</dcterms:created>
  <cp:category/>
  <cp:version/>
  <cp:contentType/>
  <cp:contentStatus/>
</cp:coreProperties>
</file>